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Blog\Posts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31" i="1"/>
  <c r="I22" i="1"/>
  <c r="I14" i="1"/>
  <c r="I41" i="1"/>
  <c r="J39" i="1"/>
  <c r="J38" i="1"/>
  <c r="I38" i="1"/>
  <c r="I32" i="1"/>
  <c r="J30" i="1"/>
  <c r="J29" i="1"/>
  <c r="I29" i="1"/>
  <c r="J21" i="1"/>
  <c r="I23" i="1"/>
  <c r="J20" i="1"/>
  <c r="I20" i="1"/>
  <c r="J13" i="1"/>
  <c r="J12" i="1"/>
  <c r="I15" i="1"/>
  <c r="I12" i="1"/>
  <c r="D78" i="1"/>
  <c r="D79" i="1" s="1"/>
  <c r="C78" i="1"/>
  <c r="C80" i="1" s="1"/>
  <c r="B78" i="1"/>
  <c r="B80" i="1" s="1"/>
  <c r="D53" i="1"/>
  <c r="C53" i="1"/>
  <c r="B53" i="1"/>
  <c r="D40" i="1"/>
  <c r="D43" i="1" s="1"/>
  <c r="F40" i="1"/>
  <c r="F41" i="1" s="1"/>
  <c r="E40" i="1"/>
  <c r="E43" i="1" s="1"/>
  <c r="C40" i="1"/>
  <c r="C43" i="1" s="1"/>
  <c r="B40" i="1"/>
  <c r="B41" i="1" s="1"/>
  <c r="D48" i="1"/>
  <c r="C48" i="1"/>
  <c r="B48" i="1"/>
  <c r="F31" i="1"/>
  <c r="F32" i="1" s="1"/>
  <c r="E31" i="1"/>
  <c r="E33" i="1" s="1"/>
  <c r="D31" i="1"/>
  <c r="D34" i="1" s="1"/>
  <c r="C31" i="1"/>
  <c r="C34" i="1" s="1"/>
  <c r="B31" i="1"/>
  <c r="B32" i="1" s="1"/>
  <c r="F22" i="1"/>
  <c r="F23" i="1" s="1"/>
  <c r="E22" i="1"/>
  <c r="E23" i="1" s="1"/>
  <c r="D22" i="1"/>
  <c r="D24" i="1" s="1"/>
  <c r="C22" i="1"/>
  <c r="C25" i="1" s="1"/>
  <c r="B22" i="1"/>
  <c r="B25" i="1" s="1"/>
  <c r="F13" i="1"/>
  <c r="F15" i="1" s="1"/>
  <c r="E13" i="1"/>
  <c r="E15" i="1" s="1"/>
  <c r="D13" i="1"/>
  <c r="D15" i="1" s="1"/>
  <c r="C13" i="1"/>
  <c r="C14" i="1" s="1"/>
  <c r="B13" i="1"/>
  <c r="B15" i="1" s="1"/>
  <c r="I24" i="1" l="1"/>
  <c r="D80" i="1"/>
  <c r="B79" i="1"/>
  <c r="I16" i="1"/>
  <c r="F33" i="1"/>
  <c r="C79" i="1"/>
  <c r="I42" i="1"/>
  <c r="I33" i="1"/>
  <c r="D25" i="1"/>
  <c r="C32" i="1"/>
  <c r="C16" i="1"/>
  <c r="B33" i="1"/>
  <c r="E24" i="1"/>
  <c r="D14" i="1"/>
  <c r="E14" i="1"/>
  <c r="D16" i="1"/>
  <c r="C23" i="1"/>
  <c r="B24" i="1"/>
  <c r="F24" i="1"/>
  <c r="E25" i="1"/>
  <c r="D32" i="1"/>
  <c r="C33" i="1"/>
  <c r="B34" i="1"/>
  <c r="F34" i="1"/>
  <c r="B23" i="1"/>
  <c r="E34" i="1"/>
  <c r="B14" i="1"/>
  <c r="F14" i="1"/>
  <c r="E16" i="1"/>
  <c r="D23" i="1"/>
  <c r="C24" i="1"/>
  <c r="F25" i="1"/>
  <c r="E32" i="1"/>
  <c r="D33" i="1"/>
  <c r="C15" i="1"/>
  <c r="B16" i="1"/>
  <c r="F16" i="1"/>
  <c r="C42" i="1"/>
  <c r="F42" i="1"/>
  <c r="C41" i="1"/>
  <c r="B43" i="1"/>
  <c r="B42" i="1"/>
  <c r="F43" i="1"/>
  <c r="E41" i="1"/>
  <c r="D42" i="1"/>
  <c r="D41" i="1"/>
  <c r="E42" i="1"/>
  <c r="J41" i="1" l="1"/>
  <c r="J23" i="1"/>
  <c r="J32" i="1"/>
  <c r="J15" i="1"/>
  <c r="J33" i="1" l="1"/>
  <c r="K33" i="1" s="1"/>
  <c r="J42" i="1"/>
  <c r="K42" i="1" s="1"/>
  <c r="J24" i="1"/>
  <c r="K24" i="1" s="1"/>
  <c r="J16" i="1"/>
  <c r="K16" i="1" s="1"/>
</calcChain>
</file>

<file path=xl/sharedStrings.xml><?xml version="1.0" encoding="utf-8"?>
<sst xmlns="http://schemas.openxmlformats.org/spreadsheetml/2006/main" count="129" uniqueCount="58">
  <si>
    <t>Dates</t>
  </si>
  <si>
    <t>Hotel</t>
  </si>
  <si>
    <t>No discount</t>
  </si>
  <si>
    <t>APH discount</t>
  </si>
  <si>
    <t>Portofino Bay</t>
  </si>
  <si>
    <t>Hard Rock</t>
  </si>
  <si>
    <t>Royal Pacific</t>
  </si>
  <si>
    <t>Sapphire Falls</t>
  </si>
  <si>
    <t>Cabana Bay</t>
  </si>
  <si>
    <t>Date these rates were quoted: 5/7/16</t>
  </si>
  <si>
    <t>Total discount</t>
  </si>
  <si>
    <t>Amount saved for 3 night stay</t>
  </si>
  <si>
    <t>7/18-7/21/16 (10 of 10 crowd level)</t>
  </si>
  <si>
    <t>6/1-6/4/16 (4 of 10 crowd level)</t>
  </si>
  <si>
    <t>8/7/16-8/10/16 (9 of 10 crowd level)</t>
  </si>
  <si>
    <t>Cost of non-Florida-resident annual pass (power pass level)</t>
  </si>
  <si>
    <t>3-day ticket</t>
  </si>
  <si>
    <t>Amount saved for 2 night stay</t>
  </si>
  <si>
    <t>Amount saved for 4 night stay</t>
  </si>
  <si>
    <t>2-day ticket</t>
  </si>
  <si>
    <t>4-day ticket</t>
  </si>
  <si>
    <t>Additional cost for pass</t>
  </si>
  <si>
    <t>Cost of park-to-park adult ticket</t>
  </si>
  <si>
    <t>Cost of non-Florida-resident annual pass (preferred pass level)</t>
  </si>
  <si>
    <t>Note blockout dates for power pass - have to buy preferred for admission during most summer dates &amp; holidays</t>
  </si>
  <si>
    <t>8/24/16-8/27/16 (7 of 10 crowd level)</t>
  </si>
  <si>
    <t>Power pass renews for</t>
  </si>
  <si>
    <t xml:space="preserve">Preferred pass renews for </t>
  </si>
  <si>
    <t>All pass, ticket, &amp; hotel rates are non-Florida-resident</t>
  </si>
  <si>
    <t>Link to power pass blockout dates: https://www.universalorlando.com/Theme-Park-Tickets/Annual-Passes/Power-Blockout-Dates.aspx</t>
  </si>
  <si>
    <t>Passholders at any level get 10% off multi-day theme park admission tickets purchased at the front gate (Up to 6 people per transaction per day; not valid on 3-Park Unlimited tickets, Universal Express passes, or tickets with Universal Express)</t>
  </si>
  <si>
    <t>10% ticket discount:</t>
  </si>
  <si>
    <t>2-days</t>
  </si>
  <si>
    <t>3-days</t>
  </si>
  <si>
    <t>4-days</t>
  </si>
  <si>
    <t>(all park-to-park, adult)</t>
  </si>
  <si>
    <t>savings per ticket:</t>
  </si>
  <si>
    <t>savings for 3 tickets =</t>
  </si>
  <si>
    <t>Hotel 3 nights</t>
  </si>
  <si>
    <t>One annual preferred pass</t>
  </si>
  <si>
    <t>Without APH discount</t>
  </si>
  <si>
    <t>With APH discount</t>
  </si>
  <si>
    <t>Total Savings</t>
  </si>
  <si>
    <t>Total cost family of 4, Portofino Bay Hotel</t>
  </si>
  <si>
    <t>Three 3-day tickets (adult)</t>
  </si>
  <si>
    <t>(child ticket is age 3-9)</t>
  </si>
  <si>
    <t>Total</t>
  </si>
  <si>
    <t>discounted price</t>
  </si>
  <si>
    <t>One annual power pass</t>
  </si>
  <si>
    <t>Total cost family of 4, Royal Pacific Hotel</t>
  </si>
  <si>
    <t>One 3-day ticket (adult)</t>
  </si>
  <si>
    <t>Crowd levels estimated by touringplans.com</t>
  </si>
  <si>
    <t>Sapphire Falls &amp; Cabana Bay hotels no express pass</t>
  </si>
  <si>
    <t>goinformed.net Universal Orlando Annual Passholder Discount Analysis</t>
  </si>
  <si>
    <t>See notes below and related post on www.goinformed.net for further explanation</t>
  </si>
  <si>
    <t>Rates quoted are for illustration purposes only and are not guaranteed.</t>
  </si>
  <si>
    <t xml:space="preserve">This is purely a mathematical analysis for my fellow geeks out there, showing the possible savings you can obtain with an annual pass, and is in no way a rate guarantee. </t>
  </si>
  <si>
    <t>Do your own math with the actual prices for your dates to find out how much you can save, and if an annual pass is worth it for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</si>
</sst>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2" xfId="0" applyBorder="1"/>
    <xf numFmtId="44" fontId="0" fillId="0" borderId="2" xfId="1" applyFont="1" applyBorder="1"/>
    <xf numFmtId="0" fontId="2" fillId="0" borderId="0" xfId="0" applyFont="1" applyAlignment="1"/>
    <xf numFmtId="44" fontId="2" fillId="0" borderId="0" xfId="1" applyFont="1"/>
    <xf numFmtId="44" fontId="2" fillId="0" borderId="0" xfId="1" applyFont="1" applyAlignment="1">
      <alignment horizontal="center"/>
    </xf>
    <xf numFmtId="44" fontId="2" fillId="0" borderId="0" xfId="1" applyFont="1" applyBorder="1"/>
    <xf numFmtId="44" fontId="3" fillId="0" borderId="0" xfId="1" applyFont="1" applyAlignment="1">
      <alignment horizontal="center"/>
    </xf>
    <xf numFmtId="44" fontId="1" fillId="0" borderId="0" xfId="1" applyFont="1" applyAlignment="1">
      <alignment horizontal="center"/>
    </xf>
    <xf numFmtId="0" fontId="0" fillId="0" borderId="0" xfId="0" applyFont="1"/>
    <xf numFmtId="44" fontId="0" fillId="0" borderId="0" xfId="1" applyFont="1" applyAlignment="1">
      <alignment horizontal="left"/>
    </xf>
    <xf numFmtId="44" fontId="0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0" applyNumberFormat="1" applyFont="1"/>
    <xf numFmtId="44" fontId="0" fillId="0" borderId="0" xfId="0" applyNumberFormat="1"/>
    <xf numFmtId="0" fontId="0" fillId="2" borderId="0" xfId="0" applyFont="1" applyFill="1" applyAlignment="1">
      <alignment horizontal="center"/>
    </xf>
    <xf numFmtId="44" fontId="0" fillId="2" borderId="0" xfId="0" applyNumberFormat="1" applyFont="1" applyFill="1"/>
    <xf numFmtId="44" fontId="0" fillId="0" borderId="1" xfId="0" applyNumberFormat="1" applyBorder="1"/>
    <xf numFmtId="0" fontId="4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selection activeCell="M21" sqref="M21"/>
    </sheetView>
  </sheetViews>
  <sheetFormatPr defaultRowHeight="15" x14ac:dyDescent="0.25"/>
  <cols>
    <col min="1" max="1" width="62.7109375" customWidth="1"/>
    <col min="2" max="6" width="13.7109375" style="1" customWidth="1"/>
    <col min="8" max="8" width="35.5703125" customWidth="1"/>
    <col min="9" max="9" width="23.7109375" customWidth="1"/>
    <col min="10" max="10" width="22.85546875" customWidth="1"/>
    <col min="11" max="11" width="19.140625" customWidth="1"/>
    <col min="12" max="12" width="18" customWidth="1"/>
  </cols>
  <sheetData>
    <row r="1" spans="1:11" ht="18.75" x14ac:dyDescent="0.3">
      <c r="A1" s="28" t="s">
        <v>53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8.75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75" x14ac:dyDescent="0.25">
      <c r="A3" s="30" t="s">
        <v>54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8.75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5.75" x14ac:dyDescent="0.25">
      <c r="A5" s="31" t="s">
        <v>56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5.75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5" customHeight="1" x14ac:dyDescent="0.25">
      <c r="A7" s="27" t="s">
        <v>57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1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5" customHeight="1" x14ac:dyDescent="0.4">
      <c r="A9" s="3" t="s">
        <v>0</v>
      </c>
      <c r="B9" s="26" t="s">
        <v>1</v>
      </c>
      <c r="C9" s="26"/>
      <c r="D9" s="26"/>
      <c r="E9" s="26"/>
      <c r="F9" s="26"/>
      <c r="H9" t="s">
        <v>9</v>
      </c>
    </row>
    <row r="10" spans="1:11" ht="15" customHeight="1" x14ac:dyDescent="0.25">
      <c r="A10" t="s">
        <v>12</v>
      </c>
      <c r="B10" s="11" t="s">
        <v>4</v>
      </c>
      <c r="C10" s="11" t="s">
        <v>5</v>
      </c>
      <c r="D10" s="11" t="s">
        <v>6</v>
      </c>
      <c r="E10" s="11" t="s">
        <v>7</v>
      </c>
      <c r="F10" s="11" t="s">
        <v>8</v>
      </c>
      <c r="H10" s="25" t="s">
        <v>43</v>
      </c>
      <c r="I10" s="25"/>
      <c r="J10" s="25"/>
      <c r="K10" s="25"/>
    </row>
    <row r="11" spans="1:11" ht="17.25" x14ac:dyDescent="0.4">
      <c r="A11" t="s">
        <v>2</v>
      </c>
      <c r="B11" s="1">
        <v>409</v>
      </c>
      <c r="C11" s="1">
        <v>424</v>
      </c>
      <c r="D11" s="1">
        <v>344</v>
      </c>
      <c r="E11" s="1">
        <v>229</v>
      </c>
      <c r="F11" s="1">
        <v>179</v>
      </c>
      <c r="H11" t="s">
        <v>12</v>
      </c>
      <c r="I11" s="13" t="s">
        <v>40</v>
      </c>
      <c r="J11" s="13" t="s">
        <v>41</v>
      </c>
      <c r="K11" s="3" t="s">
        <v>42</v>
      </c>
    </row>
    <row r="12" spans="1:11" x14ac:dyDescent="0.25">
      <c r="A12" s="5" t="s">
        <v>3</v>
      </c>
      <c r="B12" s="6">
        <v>289</v>
      </c>
      <c r="C12" s="6">
        <v>424</v>
      </c>
      <c r="D12" s="6">
        <v>328.3</v>
      </c>
      <c r="E12" s="6">
        <v>179</v>
      </c>
      <c r="F12" s="6">
        <v>159</v>
      </c>
      <c r="H12" s="14" t="s">
        <v>38</v>
      </c>
      <c r="I12" s="21">
        <f>B11*3</f>
        <v>1227</v>
      </c>
      <c r="J12" s="21">
        <f>B12*3</f>
        <v>867</v>
      </c>
      <c r="K12" s="21"/>
    </row>
    <row r="13" spans="1:11" x14ac:dyDescent="0.25">
      <c r="A13" s="7" t="s">
        <v>10</v>
      </c>
      <c r="B13" s="8">
        <f>B11-B12</f>
        <v>120</v>
      </c>
      <c r="C13" s="8">
        <f t="shared" ref="C13:F13" si="0">C11-C12</f>
        <v>0</v>
      </c>
      <c r="D13" s="8">
        <f t="shared" si="0"/>
        <v>15.699999999999989</v>
      </c>
      <c r="E13" s="8">
        <f t="shared" si="0"/>
        <v>50</v>
      </c>
      <c r="F13" s="8">
        <f t="shared" si="0"/>
        <v>20</v>
      </c>
      <c r="H13" s="18" t="s">
        <v>39</v>
      </c>
      <c r="I13" s="21">
        <v>0</v>
      </c>
      <c r="J13" s="21">
        <f>B47</f>
        <v>344.99</v>
      </c>
      <c r="K13" s="21"/>
    </row>
    <row r="14" spans="1:11" x14ac:dyDescent="0.25">
      <c r="A14" s="9" t="s">
        <v>17</v>
      </c>
      <c r="B14" s="12">
        <f>B13*2</f>
        <v>240</v>
      </c>
      <c r="C14" s="12">
        <f t="shared" ref="C14:F14" si="1">C13*2</f>
        <v>0</v>
      </c>
      <c r="D14" s="12">
        <f t="shared" si="1"/>
        <v>31.399999999999977</v>
      </c>
      <c r="E14" s="12">
        <f t="shared" si="1"/>
        <v>100</v>
      </c>
      <c r="F14" s="12">
        <f t="shared" si="1"/>
        <v>40</v>
      </c>
      <c r="H14" s="18" t="s">
        <v>50</v>
      </c>
      <c r="I14" s="21">
        <f>C46</f>
        <v>229.99</v>
      </c>
      <c r="J14" s="21">
        <v>0</v>
      </c>
      <c r="K14" s="21"/>
    </row>
    <row r="15" spans="1:11" x14ac:dyDescent="0.25">
      <c r="A15" s="9" t="s">
        <v>11</v>
      </c>
      <c r="B15" s="10">
        <f>B13*3</f>
        <v>360</v>
      </c>
      <c r="C15" s="10">
        <f t="shared" ref="C15:F15" si="2">C13*3</f>
        <v>0</v>
      </c>
      <c r="D15" s="10">
        <f t="shared" si="2"/>
        <v>47.099999999999966</v>
      </c>
      <c r="E15" s="10">
        <f t="shared" si="2"/>
        <v>150</v>
      </c>
      <c r="F15" s="10">
        <f t="shared" si="2"/>
        <v>60</v>
      </c>
      <c r="H15" s="18" t="s">
        <v>44</v>
      </c>
      <c r="I15" s="24">
        <f>C46*3</f>
        <v>689.97</v>
      </c>
      <c r="J15" s="24">
        <f>C79*3</f>
        <v>620.97300000000007</v>
      </c>
      <c r="K15" s="24"/>
    </row>
    <row r="16" spans="1:11" x14ac:dyDescent="0.25">
      <c r="A16" s="9" t="s">
        <v>18</v>
      </c>
      <c r="B16" s="10">
        <f>B13*4</f>
        <v>480</v>
      </c>
      <c r="C16" s="10">
        <f t="shared" ref="C16:F16" si="3">C13*4</f>
        <v>0</v>
      </c>
      <c r="D16" s="10">
        <f t="shared" si="3"/>
        <v>62.799999999999955</v>
      </c>
      <c r="E16" s="10">
        <f t="shared" si="3"/>
        <v>200</v>
      </c>
      <c r="F16" s="10">
        <f t="shared" si="3"/>
        <v>80</v>
      </c>
      <c r="H16" s="19" t="s">
        <v>46</v>
      </c>
      <c r="I16" s="21">
        <f>SUM(I12:I15)</f>
        <v>2146.96</v>
      </c>
      <c r="J16" s="21">
        <f>SUM(J12:J15)</f>
        <v>1832.9630000000002</v>
      </c>
      <c r="K16" s="20">
        <f>I16-J16</f>
        <v>313.99699999999984</v>
      </c>
    </row>
    <row r="18" spans="1:12" ht="17.25" x14ac:dyDescent="0.4">
      <c r="B18" s="26" t="s">
        <v>1</v>
      </c>
      <c r="C18" s="26"/>
      <c r="D18" s="26"/>
      <c r="E18" s="26"/>
      <c r="F18" s="26"/>
      <c r="H18" s="25" t="s">
        <v>43</v>
      </c>
      <c r="I18" s="25"/>
      <c r="J18" s="25"/>
      <c r="K18" s="25"/>
    </row>
    <row r="19" spans="1:12" ht="17.25" x14ac:dyDescent="0.4">
      <c r="A19" t="s">
        <v>13</v>
      </c>
      <c r="B19" s="11" t="s">
        <v>4</v>
      </c>
      <c r="C19" s="11" t="s">
        <v>5</v>
      </c>
      <c r="D19" s="11" t="s">
        <v>6</v>
      </c>
      <c r="E19" s="11" t="s">
        <v>7</v>
      </c>
      <c r="F19" s="11" t="s">
        <v>8</v>
      </c>
      <c r="H19" t="s">
        <v>13</v>
      </c>
      <c r="I19" s="13" t="s">
        <v>40</v>
      </c>
      <c r="J19" s="13" t="s">
        <v>41</v>
      </c>
      <c r="K19" s="3" t="s">
        <v>42</v>
      </c>
    </row>
    <row r="20" spans="1:12" x14ac:dyDescent="0.25">
      <c r="A20" t="s">
        <v>2</v>
      </c>
      <c r="B20" s="1">
        <v>359</v>
      </c>
      <c r="C20" s="1">
        <v>357.33</v>
      </c>
      <c r="D20" s="1">
        <v>300.67</v>
      </c>
      <c r="F20" s="1">
        <v>159</v>
      </c>
      <c r="H20" s="14" t="s">
        <v>38</v>
      </c>
      <c r="I20" s="21">
        <f>B20*3</f>
        <v>1077</v>
      </c>
      <c r="J20" s="21">
        <f>B21*3</f>
        <v>897</v>
      </c>
      <c r="K20" s="21"/>
    </row>
    <row r="21" spans="1:12" x14ac:dyDescent="0.25">
      <c r="A21" s="5" t="s">
        <v>3</v>
      </c>
      <c r="B21" s="6">
        <v>299</v>
      </c>
      <c r="C21" s="6">
        <v>357.33</v>
      </c>
      <c r="D21" s="6">
        <v>302.63</v>
      </c>
      <c r="E21" s="6"/>
      <c r="F21" s="6">
        <v>117.33</v>
      </c>
      <c r="H21" s="18" t="s">
        <v>48</v>
      </c>
      <c r="I21" s="21">
        <v>0</v>
      </c>
      <c r="J21" s="21">
        <f>B52</f>
        <v>259.99</v>
      </c>
      <c r="K21" s="21"/>
    </row>
    <row r="22" spans="1:12" x14ac:dyDescent="0.25">
      <c r="A22" s="7" t="s">
        <v>10</v>
      </c>
      <c r="B22" s="8">
        <f>B20-B21</f>
        <v>60</v>
      </c>
      <c r="C22" s="8">
        <f t="shared" ref="C22" si="4">C20-C21</f>
        <v>0</v>
      </c>
      <c r="D22" s="8">
        <f t="shared" ref="D22" si="5">D20-D21</f>
        <v>-1.9599999999999795</v>
      </c>
      <c r="E22" s="8">
        <f t="shared" ref="E22" si="6">E20-E21</f>
        <v>0</v>
      </c>
      <c r="F22" s="8">
        <f t="shared" ref="F22" si="7">F20-F21</f>
        <v>41.67</v>
      </c>
      <c r="H22" s="18" t="s">
        <v>50</v>
      </c>
      <c r="I22" s="21">
        <f>C46</f>
        <v>229.99</v>
      </c>
      <c r="J22" s="21">
        <v>0</v>
      </c>
      <c r="K22" s="21"/>
    </row>
    <row r="23" spans="1:12" x14ac:dyDescent="0.25">
      <c r="A23" s="9" t="s">
        <v>17</v>
      </c>
      <c r="B23" s="12">
        <f>B22*2</f>
        <v>120</v>
      </c>
      <c r="C23" s="12">
        <f t="shared" ref="C23" si="8">C22*2</f>
        <v>0</v>
      </c>
      <c r="D23" s="12">
        <f t="shared" ref="D23" si="9">D22*2</f>
        <v>-3.9199999999999591</v>
      </c>
      <c r="E23" s="12">
        <f t="shared" ref="E23" si="10">E22*2</f>
        <v>0</v>
      </c>
      <c r="F23" s="12">
        <f t="shared" ref="F23" si="11">F22*2</f>
        <v>83.34</v>
      </c>
      <c r="H23" s="18" t="s">
        <v>44</v>
      </c>
      <c r="I23" s="24">
        <f>C46*3</f>
        <v>689.97</v>
      </c>
      <c r="J23" s="24">
        <f>C79*3</f>
        <v>620.97300000000007</v>
      </c>
      <c r="K23" s="24"/>
      <c r="L23" s="21"/>
    </row>
    <row r="24" spans="1:12" x14ac:dyDescent="0.25">
      <c r="A24" s="9" t="s">
        <v>11</v>
      </c>
      <c r="B24" s="10">
        <f>B22*3</f>
        <v>180</v>
      </c>
      <c r="C24" s="10">
        <f t="shared" ref="C24" si="12">C22*3</f>
        <v>0</v>
      </c>
      <c r="D24" s="10">
        <f t="shared" ref="D24" si="13">D22*3</f>
        <v>-5.8799999999999386</v>
      </c>
      <c r="E24" s="10">
        <f t="shared" ref="E24" si="14">E22*3</f>
        <v>0</v>
      </c>
      <c r="F24" s="10">
        <f t="shared" ref="F24" si="15">F22*3</f>
        <v>125.01</v>
      </c>
      <c r="H24" s="19" t="s">
        <v>46</v>
      </c>
      <c r="I24" s="21">
        <f>SUM(I20:I23)</f>
        <v>1996.96</v>
      </c>
      <c r="J24" s="21">
        <f>SUM(J20:J23)</f>
        <v>1777.9630000000002</v>
      </c>
      <c r="K24" s="20">
        <f>I24-J24</f>
        <v>218.99699999999984</v>
      </c>
    </row>
    <row r="25" spans="1:12" x14ac:dyDescent="0.25">
      <c r="A25" s="9" t="s">
        <v>18</v>
      </c>
      <c r="B25" s="10">
        <f>B22*4</f>
        <v>240</v>
      </c>
      <c r="C25" s="10">
        <f t="shared" ref="C25:F25" si="16">C22*4</f>
        <v>0</v>
      </c>
      <c r="D25" s="10">
        <f t="shared" si="16"/>
        <v>-7.8399999999999181</v>
      </c>
      <c r="E25" s="10">
        <f t="shared" si="16"/>
        <v>0</v>
      </c>
      <c r="F25" s="10">
        <f t="shared" si="16"/>
        <v>166.68</v>
      </c>
    </row>
    <row r="27" spans="1:12" ht="17.25" x14ac:dyDescent="0.4">
      <c r="B27" s="26" t="s">
        <v>1</v>
      </c>
      <c r="C27" s="26"/>
      <c r="D27" s="26"/>
      <c r="E27" s="26"/>
      <c r="F27" s="26"/>
      <c r="H27" s="25" t="s">
        <v>49</v>
      </c>
      <c r="I27" s="25"/>
      <c r="J27" s="25"/>
      <c r="K27" s="25"/>
    </row>
    <row r="28" spans="1:12" ht="17.25" x14ac:dyDescent="0.4">
      <c r="A28" t="s">
        <v>14</v>
      </c>
      <c r="B28" s="11" t="s">
        <v>4</v>
      </c>
      <c r="C28" s="11" t="s">
        <v>5</v>
      </c>
      <c r="D28" s="11" t="s">
        <v>6</v>
      </c>
      <c r="E28" s="11" t="s">
        <v>7</v>
      </c>
      <c r="F28" s="11" t="s">
        <v>8</v>
      </c>
      <c r="H28" t="s">
        <v>14</v>
      </c>
      <c r="I28" s="13" t="s">
        <v>40</v>
      </c>
      <c r="J28" s="13" t="s">
        <v>41</v>
      </c>
      <c r="K28" s="3" t="s">
        <v>42</v>
      </c>
    </row>
    <row r="29" spans="1:12" x14ac:dyDescent="0.25">
      <c r="A29" t="s">
        <v>2</v>
      </c>
      <c r="B29" s="1">
        <v>384</v>
      </c>
      <c r="C29" s="1">
        <v>384</v>
      </c>
      <c r="D29" s="1">
        <v>319</v>
      </c>
      <c r="E29" s="1">
        <v>214</v>
      </c>
      <c r="F29" s="1">
        <v>164</v>
      </c>
      <c r="H29" s="14" t="s">
        <v>38</v>
      </c>
      <c r="I29" s="21">
        <f>D29*3</f>
        <v>957</v>
      </c>
      <c r="J29" s="21">
        <f>D30*3</f>
        <v>807</v>
      </c>
      <c r="K29" s="21"/>
    </row>
    <row r="30" spans="1:12" x14ac:dyDescent="0.25">
      <c r="A30" s="5" t="s">
        <v>3</v>
      </c>
      <c r="B30" s="6">
        <v>284</v>
      </c>
      <c r="C30" s="6">
        <v>384</v>
      </c>
      <c r="D30" s="6">
        <v>269</v>
      </c>
      <c r="E30" s="6">
        <v>159</v>
      </c>
      <c r="F30" s="6">
        <v>164</v>
      </c>
      <c r="H30" s="18" t="s">
        <v>39</v>
      </c>
      <c r="I30" s="21">
        <v>0</v>
      </c>
      <c r="J30" s="21">
        <f>B47</f>
        <v>344.99</v>
      </c>
      <c r="K30" s="21"/>
    </row>
    <row r="31" spans="1:12" x14ac:dyDescent="0.25">
      <c r="A31" s="7" t="s">
        <v>10</v>
      </c>
      <c r="B31" s="8">
        <f>B29-B30</f>
        <v>100</v>
      </c>
      <c r="C31" s="8">
        <f t="shared" ref="C31" si="17">C29-C30</f>
        <v>0</v>
      </c>
      <c r="D31" s="8">
        <f t="shared" ref="D31" si="18">D29-D30</f>
        <v>50</v>
      </c>
      <c r="E31" s="8">
        <f t="shared" ref="E31" si="19">E29-E30</f>
        <v>55</v>
      </c>
      <c r="F31" s="8">
        <f t="shared" ref="F31" si="20">F29-F30</f>
        <v>0</v>
      </c>
      <c r="H31" s="18" t="s">
        <v>50</v>
      </c>
      <c r="I31" s="21">
        <f>C46</f>
        <v>229.99</v>
      </c>
      <c r="J31" s="21">
        <v>0</v>
      </c>
      <c r="K31" s="21"/>
    </row>
    <row r="32" spans="1:12" x14ac:dyDescent="0.25">
      <c r="A32" s="9" t="s">
        <v>17</v>
      </c>
      <c r="B32" s="12">
        <f>B31*2</f>
        <v>200</v>
      </c>
      <c r="C32" s="12">
        <f t="shared" ref="C32" si="21">C31*2</f>
        <v>0</v>
      </c>
      <c r="D32" s="12">
        <f t="shared" ref="D32" si="22">D31*2</f>
        <v>100</v>
      </c>
      <c r="E32" s="12">
        <f t="shared" ref="E32" si="23">E31*2</f>
        <v>110</v>
      </c>
      <c r="F32" s="12">
        <f t="shared" ref="F32" si="24">F31*2</f>
        <v>0</v>
      </c>
      <c r="H32" s="18" t="s">
        <v>44</v>
      </c>
      <c r="I32" s="24">
        <f>C51*3</f>
        <v>689.97</v>
      </c>
      <c r="J32" s="24">
        <f>C79*3</f>
        <v>620.97300000000007</v>
      </c>
      <c r="K32" s="24"/>
    </row>
    <row r="33" spans="1:11" x14ac:dyDescent="0.25">
      <c r="A33" s="9" t="s">
        <v>11</v>
      </c>
      <c r="B33" s="10">
        <f>B31*3</f>
        <v>300</v>
      </c>
      <c r="C33" s="10">
        <f t="shared" ref="C33" si="25">C31*3</f>
        <v>0</v>
      </c>
      <c r="D33" s="10">
        <f t="shared" ref="D33" si="26">D31*3</f>
        <v>150</v>
      </c>
      <c r="E33" s="10">
        <f t="shared" ref="E33" si="27">E31*3</f>
        <v>165</v>
      </c>
      <c r="F33" s="10">
        <f t="shared" ref="F33" si="28">F31*3</f>
        <v>0</v>
      </c>
      <c r="H33" s="19" t="s">
        <v>46</v>
      </c>
      <c r="I33" s="21">
        <f>SUM(I29:I32)</f>
        <v>1876.96</v>
      </c>
      <c r="J33" s="21">
        <f>SUM(J29:J32)</f>
        <v>1772.9630000000002</v>
      </c>
      <c r="K33" s="20">
        <f>I33-J33</f>
        <v>103.99699999999984</v>
      </c>
    </row>
    <row r="34" spans="1:11" x14ac:dyDescent="0.25">
      <c r="A34" s="9" t="s">
        <v>18</v>
      </c>
      <c r="B34" s="10">
        <f>B31*4</f>
        <v>400</v>
      </c>
      <c r="C34" s="10">
        <f t="shared" ref="C34:F34" si="29">C31*4</f>
        <v>0</v>
      </c>
      <c r="D34" s="10">
        <f t="shared" si="29"/>
        <v>200</v>
      </c>
      <c r="E34" s="10">
        <f t="shared" si="29"/>
        <v>220</v>
      </c>
      <c r="F34" s="10">
        <f t="shared" si="29"/>
        <v>0</v>
      </c>
    </row>
    <row r="36" spans="1:11" ht="17.25" x14ac:dyDescent="0.4">
      <c r="B36" s="26" t="s">
        <v>1</v>
      </c>
      <c r="C36" s="26"/>
      <c r="D36" s="26"/>
      <c r="E36" s="26"/>
      <c r="F36" s="26"/>
      <c r="H36" s="25" t="s">
        <v>43</v>
      </c>
      <c r="I36" s="25"/>
      <c r="J36" s="25"/>
      <c r="K36" s="25"/>
    </row>
    <row r="37" spans="1:11" ht="17.25" x14ac:dyDescent="0.4">
      <c r="A37" t="s">
        <v>25</v>
      </c>
      <c r="B37" s="11" t="s">
        <v>4</v>
      </c>
      <c r="C37" s="11" t="s">
        <v>5</v>
      </c>
      <c r="D37" s="11" t="s">
        <v>6</v>
      </c>
      <c r="E37" s="11" t="s">
        <v>7</v>
      </c>
      <c r="F37" s="11" t="s">
        <v>8</v>
      </c>
      <c r="H37" t="s">
        <v>25</v>
      </c>
      <c r="I37" s="13" t="s">
        <v>40</v>
      </c>
      <c r="J37" s="13" t="s">
        <v>41</v>
      </c>
      <c r="K37" s="3" t="s">
        <v>42</v>
      </c>
    </row>
    <row r="38" spans="1:11" x14ac:dyDescent="0.25">
      <c r="A38" t="s">
        <v>2</v>
      </c>
      <c r="B38" s="1">
        <v>315.60000000000002</v>
      </c>
      <c r="C38" s="1">
        <v>305.67</v>
      </c>
      <c r="D38" s="1">
        <v>234.6</v>
      </c>
      <c r="E38" s="1">
        <v>170.1</v>
      </c>
      <c r="F38" s="1">
        <v>143.1</v>
      </c>
      <c r="H38" s="14" t="s">
        <v>38</v>
      </c>
      <c r="I38" s="21">
        <f>B38*3</f>
        <v>946.80000000000007</v>
      </c>
      <c r="J38" s="21">
        <f>B39*3</f>
        <v>737.01</v>
      </c>
      <c r="K38" s="21"/>
    </row>
    <row r="39" spans="1:11" x14ac:dyDescent="0.25">
      <c r="A39" s="5" t="s">
        <v>3</v>
      </c>
      <c r="B39" s="6">
        <v>245.67</v>
      </c>
      <c r="C39" s="6">
        <v>305.67</v>
      </c>
      <c r="D39" s="6">
        <v>280.47000000000003</v>
      </c>
      <c r="E39" s="6">
        <v>130.66999999999999</v>
      </c>
      <c r="F39" s="6">
        <v>140.66999999999999</v>
      </c>
      <c r="H39" s="18" t="s">
        <v>48</v>
      </c>
      <c r="I39" s="21">
        <v>0</v>
      </c>
      <c r="J39" s="21">
        <f>C52</f>
        <v>259.99</v>
      </c>
      <c r="K39" s="21"/>
    </row>
    <row r="40" spans="1:11" x14ac:dyDescent="0.25">
      <c r="A40" s="7" t="s">
        <v>10</v>
      </c>
      <c r="B40" s="8">
        <f>B38-B39</f>
        <v>69.930000000000035</v>
      </c>
      <c r="C40" s="8">
        <f t="shared" ref="C40" si="30">C38-C39</f>
        <v>0</v>
      </c>
      <c r="D40" s="8">
        <f>D38-D39</f>
        <v>-45.870000000000033</v>
      </c>
      <c r="E40" s="8">
        <f t="shared" ref="E40" si="31">E38-E39</f>
        <v>39.430000000000007</v>
      </c>
      <c r="F40" s="8">
        <f t="shared" ref="F40" si="32">F38-F39</f>
        <v>2.4300000000000068</v>
      </c>
      <c r="H40" s="18" t="s">
        <v>50</v>
      </c>
      <c r="I40" s="21">
        <f>C46</f>
        <v>229.99</v>
      </c>
      <c r="J40" s="21">
        <v>0</v>
      </c>
      <c r="K40" s="21"/>
    </row>
    <row r="41" spans="1:11" x14ac:dyDescent="0.25">
      <c r="A41" s="9" t="s">
        <v>17</v>
      </c>
      <c r="B41" s="12">
        <f>B40*2</f>
        <v>139.86000000000007</v>
      </c>
      <c r="C41" s="12">
        <f t="shared" ref="C41" si="33">C40*2</f>
        <v>0</v>
      </c>
      <c r="D41" s="12">
        <f t="shared" ref="D41" si="34">D40*2</f>
        <v>-91.740000000000066</v>
      </c>
      <c r="E41" s="12">
        <f t="shared" ref="E41" si="35">E40*2</f>
        <v>78.860000000000014</v>
      </c>
      <c r="F41" s="12">
        <f t="shared" ref="F41" si="36">F40*2</f>
        <v>4.8600000000000136</v>
      </c>
      <c r="H41" s="18" t="s">
        <v>44</v>
      </c>
      <c r="I41" s="24">
        <f>C77*3</f>
        <v>689.97</v>
      </c>
      <c r="J41" s="24">
        <f>C79*3</f>
        <v>620.97300000000007</v>
      </c>
      <c r="K41" s="24"/>
    </row>
    <row r="42" spans="1:11" x14ac:dyDescent="0.25">
      <c r="A42" s="9" t="s">
        <v>11</v>
      </c>
      <c r="B42" s="10">
        <f>B40*3</f>
        <v>209.79000000000011</v>
      </c>
      <c r="C42" s="10">
        <f t="shared" ref="C42" si="37">C40*3</f>
        <v>0</v>
      </c>
      <c r="D42" s="10">
        <f t="shared" ref="D42" si="38">D40*3</f>
        <v>-137.6100000000001</v>
      </c>
      <c r="E42" s="10">
        <f t="shared" ref="E42" si="39">E40*3</f>
        <v>118.29000000000002</v>
      </c>
      <c r="F42" s="10">
        <f t="shared" ref="F42" si="40">F40*3</f>
        <v>7.2900000000000205</v>
      </c>
      <c r="H42" s="19" t="s">
        <v>46</v>
      </c>
      <c r="I42" s="21">
        <f>SUM(I38:I41)</f>
        <v>1866.76</v>
      </c>
      <c r="J42" s="21">
        <f>SUM(J38:J41)</f>
        <v>1617.973</v>
      </c>
      <c r="K42" s="20">
        <f>I42-J42</f>
        <v>248.78700000000003</v>
      </c>
    </row>
    <row r="43" spans="1:11" x14ac:dyDescent="0.25">
      <c r="A43" s="9" t="s">
        <v>18</v>
      </c>
      <c r="B43" s="10">
        <f>B40*4</f>
        <v>279.72000000000014</v>
      </c>
      <c r="C43" s="10">
        <f t="shared" ref="C43:F43" si="41">C40*4</f>
        <v>0</v>
      </c>
      <c r="D43" s="10">
        <f t="shared" si="41"/>
        <v>-183.48000000000013</v>
      </c>
      <c r="E43" s="10">
        <f t="shared" si="41"/>
        <v>157.72000000000003</v>
      </c>
      <c r="F43" s="10">
        <f t="shared" si="41"/>
        <v>9.7200000000000273</v>
      </c>
    </row>
    <row r="45" spans="1:11" ht="17.25" x14ac:dyDescent="0.4">
      <c r="B45" s="13" t="s">
        <v>19</v>
      </c>
      <c r="C45" s="13" t="s">
        <v>16</v>
      </c>
      <c r="D45" s="13" t="s">
        <v>20</v>
      </c>
    </row>
    <row r="46" spans="1:11" x14ac:dyDescent="0.25">
      <c r="A46" t="s">
        <v>22</v>
      </c>
      <c r="B46" s="1">
        <v>219.99</v>
      </c>
      <c r="C46" s="1">
        <v>229.99</v>
      </c>
      <c r="D46" s="1">
        <v>239.99</v>
      </c>
    </row>
    <row r="47" spans="1:11" x14ac:dyDescent="0.25">
      <c r="A47" t="s">
        <v>23</v>
      </c>
      <c r="B47" s="1">
        <v>344.99</v>
      </c>
      <c r="C47" s="1">
        <v>344.99</v>
      </c>
      <c r="D47" s="1">
        <v>344.99</v>
      </c>
    </row>
    <row r="48" spans="1:11" x14ac:dyDescent="0.25">
      <c r="A48" s="2" t="s">
        <v>21</v>
      </c>
      <c r="B48" s="10">
        <f>B47-B46</f>
        <v>125</v>
      </c>
      <c r="C48" s="10">
        <f t="shared" ref="C48:D48" si="42">C47-C46</f>
        <v>115</v>
      </c>
      <c r="D48" s="10">
        <f t="shared" si="42"/>
        <v>105</v>
      </c>
    </row>
    <row r="50" spans="1:4" ht="17.25" x14ac:dyDescent="0.4">
      <c r="B50" s="13" t="s">
        <v>19</v>
      </c>
      <c r="C50" s="13" t="s">
        <v>16</v>
      </c>
      <c r="D50" s="13" t="s">
        <v>20</v>
      </c>
    </row>
    <row r="51" spans="1:4" x14ac:dyDescent="0.25">
      <c r="A51" t="s">
        <v>22</v>
      </c>
      <c r="B51" s="1">
        <v>219.99</v>
      </c>
      <c r="C51" s="1">
        <v>229.99</v>
      </c>
      <c r="D51" s="1">
        <v>239.99</v>
      </c>
    </row>
    <row r="52" spans="1:4" x14ac:dyDescent="0.25">
      <c r="A52" t="s">
        <v>15</v>
      </c>
      <c r="B52" s="1">
        <v>259.99</v>
      </c>
      <c r="C52" s="1">
        <v>259.99</v>
      </c>
      <c r="D52" s="1">
        <v>259.99</v>
      </c>
    </row>
    <row r="53" spans="1:4" x14ac:dyDescent="0.25">
      <c r="A53" s="2" t="s">
        <v>21</v>
      </c>
      <c r="B53" s="10">
        <f>B52-B51</f>
        <v>40</v>
      </c>
      <c r="C53" s="10">
        <f t="shared" ref="C53" si="43">C52-C51</f>
        <v>30</v>
      </c>
      <c r="D53" s="10">
        <f t="shared" ref="D53" si="44">D52-D51</f>
        <v>20</v>
      </c>
    </row>
    <row r="56" spans="1:4" x14ac:dyDescent="0.25">
      <c r="A56" t="s">
        <v>24</v>
      </c>
    </row>
    <row r="58" spans="1:4" x14ac:dyDescent="0.25">
      <c r="A58" s="33" t="s">
        <v>26</v>
      </c>
      <c r="B58" s="10">
        <v>185.99</v>
      </c>
    </row>
    <row r="59" spans="1:4" x14ac:dyDescent="0.25">
      <c r="A59" s="33" t="s">
        <v>27</v>
      </c>
      <c r="B59" s="10">
        <v>259.99</v>
      </c>
    </row>
    <row r="61" spans="1:4" x14ac:dyDescent="0.25">
      <c r="A61" t="s">
        <v>28</v>
      </c>
    </row>
    <row r="63" spans="1:4" x14ac:dyDescent="0.25">
      <c r="A63" s="1" t="s">
        <v>52</v>
      </c>
      <c r="B63"/>
      <c r="C63"/>
      <c r="D63"/>
    </row>
    <row r="64" spans="1:4" x14ac:dyDescent="0.25">
      <c r="B64"/>
      <c r="C64"/>
      <c r="D64"/>
    </row>
    <row r="65" spans="1:4" x14ac:dyDescent="0.25">
      <c r="A65" t="s">
        <v>29</v>
      </c>
      <c r="B65"/>
      <c r="C65"/>
      <c r="D65"/>
    </row>
    <row r="66" spans="1:4" x14ac:dyDescent="0.25">
      <c r="B66"/>
      <c r="C66"/>
      <c r="D66"/>
    </row>
    <row r="67" spans="1:4" x14ac:dyDescent="0.25">
      <c r="A67" t="s">
        <v>28</v>
      </c>
      <c r="B67"/>
      <c r="C67"/>
      <c r="D67"/>
    </row>
    <row r="68" spans="1:4" x14ac:dyDescent="0.25">
      <c r="B68"/>
      <c r="C68"/>
      <c r="D68"/>
    </row>
    <row r="69" spans="1:4" x14ac:dyDescent="0.25">
      <c r="A69" t="s">
        <v>30</v>
      </c>
      <c r="B69"/>
      <c r="C69"/>
      <c r="D69"/>
    </row>
    <row r="70" spans="1:4" x14ac:dyDescent="0.25">
      <c r="B70"/>
      <c r="C70"/>
      <c r="D70"/>
    </row>
    <row r="71" spans="1:4" x14ac:dyDescent="0.25">
      <c r="A71" t="s">
        <v>51</v>
      </c>
      <c r="B71"/>
      <c r="C71"/>
      <c r="D71"/>
    </row>
    <row r="72" spans="1:4" x14ac:dyDescent="0.25">
      <c r="B72"/>
      <c r="C72"/>
      <c r="D72"/>
    </row>
    <row r="73" spans="1:4" x14ac:dyDescent="0.25">
      <c r="A73" t="s">
        <v>55</v>
      </c>
      <c r="B73"/>
      <c r="C73"/>
      <c r="D73"/>
    </row>
    <row r="74" spans="1:4" x14ac:dyDescent="0.25">
      <c r="B74"/>
      <c r="C74"/>
      <c r="D74"/>
    </row>
    <row r="75" spans="1:4" x14ac:dyDescent="0.25">
      <c r="A75" s="3" t="s">
        <v>31</v>
      </c>
      <c r="B75"/>
      <c r="C75" s="16" t="s">
        <v>35</v>
      </c>
      <c r="D75"/>
    </row>
    <row r="76" spans="1:4" ht="17.25" x14ac:dyDescent="0.4">
      <c r="A76" s="13"/>
      <c r="B76" s="13" t="s">
        <v>32</v>
      </c>
      <c r="C76" s="13" t="s">
        <v>33</v>
      </c>
      <c r="D76" s="13" t="s">
        <v>34</v>
      </c>
    </row>
    <row r="77" spans="1:4" x14ac:dyDescent="0.25">
      <c r="B77" s="1">
        <v>219.99</v>
      </c>
      <c r="C77" s="15">
        <v>229.99</v>
      </c>
      <c r="D77" s="15">
        <v>239.99</v>
      </c>
    </row>
    <row r="78" spans="1:4" x14ac:dyDescent="0.25">
      <c r="A78" s="19" t="s">
        <v>36</v>
      </c>
      <c r="B78" s="20">
        <f>B77*0.1</f>
        <v>21.999000000000002</v>
      </c>
      <c r="C78" s="20">
        <f t="shared" ref="C78:D78" si="45">C77*0.1</f>
        <v>22.999000000000002</v>
      </c>
      <c r="D78" s="20">
        <f t="shared" si="45"/>
        <v>23.999000000000002</v>
      </c>
    </row>
    <row r="79" spans="1:4" x14ac:dyDescent="0.25">
      <c r="A79" s="22" t="s">
        <v>47</v>
      </c>
      <c r="B79" s="23">
        <f>B77-B78</f>
        <v>197.99100000000001</v>
      </c>
      <c r="C79" s="23">
        <f t="shared" ref="C79:D79" si="46">C77-C78</f>
        <v>206.99100000000001</v>
      </c>
      <c r="D79" s="23">
        <f t="shared" si="46"/>
        <v>215.99100000000001</v>
      </c>
    </row>
    <row r="80" spans="1:4" x14ac:dyDescent="0.25">
      <c r="A80" s="4" t="s">
        <v>37</v>
      </c>
      <c r="B80" s="17">
        <f>B78*3</f>
        <v>65.997000000000014</v>
      </c>
      <c r="C80" s="17">
        <f t="shared" ref="C80:D80" si="47">C78*3</f>
        <v>68.997000000000014</v>
      </c>
      <c r="D80" s="17">
        <f t="shared" si="47"/>
        <v>71.997000000000014</v>
      </c>
    </row>
    <row r="82" spans="1:1" x14ac:dyDescent="0.25">
      <c r="A82" t="s">
        <v>45</v>
      </c>
    </row>
  </sheetData>
  <mergeCells count="12">
    <mergeCell ref="A1:K1"/>
    <mergeCell ref="A3:K3"/>
    <mergeCell ref="A5:K5"/>
    <mergeCell ref="A7:K7"/>
    <mergeCell ref="H27:K27"/>
    <mergeCell ref="H36:K36"/>
    <mergeCell ref="B9:F9"/>
    <mergeCell ref="B18:F18"/>
    <mergeCell ref="B27:F27"/>
    <mergeCell ref="B36:F36"/>
    <mergeCell ref="H10:K10"/>
    <mergeCell ref="H18:K1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Winter</dc:creator>
  <cp:lastModifiedBy>Sue Winter</cp:lastModifiedBy>
  <dcterms:created xsi:type="dcterms:W3CDTF">2016-05-07T21:05:36Z</dcterms:created>
  <dcterms:modified xsi:type="dcterms:W3CDTF">2016-05-09T18:39:18Z</dcterms:modified>
</cp:coreProperties>
</file>